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stupy" sheetId="1" state="visible" r:id="rId1"/>
    <sheet xmlns:r="http://schemas.openxmlformats.org/officeDocument/2006/relationships" name="Porovnanie" sheetId="2" state="visible" r:id="rId2"/>
    <sheet xmlns:r="http://schemas.openxmlformats.org/officeDocument/2006/relationships" name="Patchwork" sheetId="3" state="visible" r:id="rId3"/>
    <sheet xmlns:r="http://schemas.openxmlformats.org/officeDocument/2006/relationships" name="Mid-tier on-prem" sheetId="4" state="visible" r:id="rId4"/>
    <sheet xmlns:r="http://schemas.openxmlformats.org/officeDocument/2006/relationships" name="Cloud SaaS" sheetId="5" state="visible" r:id="rId5"/>
    <sheet xmlns:r="http://schemas.openxmlformats.org/officeDocument/2006/relationships" name="Enterprise" sheetId="6" state="visible" r:id="rId6"/>
    <sheet xmlns:r="http://schemas.openxmlformats.org/officeDocument/2006/relationships" name="Metodológia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0a9e9c"/>
      <sz val="16"/>
    </font>
    <font>
      <i val="1"/>
      <color rgb="00666666"/>
      <sz val="9"/>
    </font>
    <font>
      <b val="1"/>
    </font>
    <font>
      <b val="1"/>
      <color rgb="000a9e9c"/>
      <sz val="14"/>
    </font>
    <font>
      <b val="1"/>
      <color rgb="00FFFFFF"/>
      <sz val="12"/>
    </font>
    <font>
      <b val="1"/>
      <sz val="12"/>
    </font>
    <font>
      <i val="1"/>
    </font>
    <font>
      <b val="1"/>
      <color rgb="000a9e9c"/>
    </font>
  </fonts>
  <fills count="5">
    <fill>
      <patternFill/>
    </fill>
    <fill>
      <patternFill patternType="gray125"/>
    </fill>
    <fill>
      <patternFill patternType="solid">
        <fgColor rgb="00FFF7CC"/>
      </patternFill>
    </fill>
    <fill>
      <patternFill patternType="solid">
        <fgColor rgb="000a9e9c"/>
      </patternFill>
    </fill>
    <fill>
      <patternFill patternType="solid">
        <fgColor rgb="00DCEEF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0" applyAlignment="1" pivotButton="0" quotePrefix="0" xfId="0">
      <alignment vertical="top"/>
    </xf>
    <xf numFmtId="0" fontId="0" fillId="0" borderId="0" applyAlignment="1" pivotButton="0" quotePrefix="0" xfId="0">
      <alignment vertical="top" wrapText="1"/>
    </xf>
    <xf numFmtId="0" fontId="5" fillId="3" borderId="1" applyAlignment="1" pivotButton="0" quotePrefix="0" xfId="0">
      <alignment horizontal="center" vertical="center"/>
    </xf>
    <xf numFmtId="3" fontId="0" fillId="0" borderId="1" pivotButton="0" quotePrefix="0" xfId="0"/>
    <xf numFmtId="0" fontId="6" fillId="4" borderId="1" pivotButton="0" quotePrefix="0" xfId="0"/>
    <xf numFmtId="3" fontId="6" fillId="4" borderId="1" pivotButton="0" quotePrefix="0" xfId="0"/>
    <xf numFmtId="0" fontId="7" fillId="0" borderId="0" pivotButton="0" quotePrefix="0" xfId="0"/>
    <xf numFmtId="3" fontId="0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TCO 5 rokov — porovnanie scenárov</a:t>
            </a:r>
          </a:p>
        </rich>
      </tx>
    </title>
    <view3D>
      <rotX val="15"/>
      <rotY val="20"/>
      <rAngAx val="1"/>
    </view3D>
    <floor/>
    <sideWall/>
    <backWall/>
    <plotArea>
      <bar3DChart>
        <barDir val="bar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'Porovnanie'!$B$5:$E$5</f>
            </numRef>
          </cat>
          <val>
            <numRef>
              <f>'Porovnanie'!$B$5:$B$15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'Porovnanie'!$B$5:$E$5</f>
            </numRef>
          </cat>
          <val>
            <numRef>
              <f>'Porovnanie'!$C$5:$C$15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'Porovnanie'!$B$5:$E$5</f>
            </numRef>
          </cat>
          <val>
            <numRef>
              <f>'Porovnanie'!$D$5:$D$15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'Porovnanie'!$B$5:$E$5</f>
            </numRef>
          </cat>
          <val>
            <numRef>
              <f>'Porovnanie'!$E$5:$E$15</f>
            </numRef>
          </val>
        </ser>
        <gapWidth val="150"/>
        <gapDepth val="150"/>
        <axId val="10"/>
        <axId val="100"/>
        <axId val="1000"/>
      </bar3D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Náklad (5 rokov)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Scenár</a:t>
                </a:r>
              </a:p>
            </rich>
          </tx>
        </title>
        <majorTickMark val="none"/>
        <minorTickMark val="none"/>
        <crossAx val="10"/>
      </valAx>
      <serAx>
        <axId val="1000"/>
        <scaling>
          <orientation val="minMax"/>
        </scaling>
        <axPos val="l"/>
        <majorTickMark val="none"/>
        <minorTickMark val="none"/>
        <crossAx val="10"/>
      </ser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7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60" customWidth="1" min="3" max="3"/>
  </cols>
  <sheetData>
    <row r="1">
      <c r="A1" s="1" t="inlineStr">
        <is>
          <t>Logyloop TCO Kalkulačka — Vstupy</t>
        </is>
      </c>
    </row>
    <row r="3">
      <c r="A3" s="2" t="inlineStr">
        <is>
          <t>Vyplňte žlté bunky. Hárok 'Porovnanie' sa prepočíta automaticky.</t>
        </is>
      </c>
    </row>
    <row r="5">
      <c r="A5" s="3" t="inlineStr">
        <is>
          <t>Počet zamestnancov firmy</t>
        </is>
      </c>
      <c r="B5" s="4" t="n">
        <v>50</v>
      </c>
      <c r="C5" s="2" t="inlineStr">
        <is>
          <t>Headcount, ovplyvňuje SaaS aj IT support</t>
        </is>
      </c>
    </row>
    <row r="6">
      <c r="A6" s="3" t="inlineStr">
        <is>
          <t>Mena (EUR alebo CZK)</t>
        </is>
      </c>
      <c r="B6" s="4" t="inlineStr">
        <is>
          <t>EUR</t>
        </is>
      </c>
      <c r="C6" s="2" t="inlineStr">
        <is>
          <t>Vyberte EUR alebo CZK</t>
        </is>
      </c>
    </row>
    <row r="7">
      <c r="A7" s="3" t="inlineStr">
        <is>
          <t>Hodinová sadzba manažéra (v zvolenej mene)</t>
        </is>
      </c>
      <c r="B7" s="4" t="n">
        <v>64</v>
      </c>
      <c r="C7" s="2" t="inlineStr">
        <is>
          <t>EUR: 50-80, CZK: 1200-1800</t>
        </is>
      </c>
    </row>
    <row r="8">
      <c r="A8" s="3" t="inlineStr">
        <is>
          <t>Manažérsky čas v Excel patchworku (hod/týž)</t>
        </is>
      </c>
      <c r="B8" s="4" t="n">
        <v>4</v>
      </c>
      <c r="C8" s="2" t="inlineStr">
        <is>
          <t>Koľko hodín týždenne strávi manažér prepisovaním</t>
        </is>
      </c>
    </row>
    <row r="9">
      <c r="A9" s="3" t="inlineStr">
        <is>
          <t>Vyžaduje výrobu / MRP modul?</t>
        </is>
      </c>
      <c r="B9" s="4" t="inlineStr">
        <is>
          <t>Áno</t>
        </is>
      </c>
      <c r="C9" s="2" t="inlineStr">
        <is>
          <t>Áno = +20% k mid-tier a enterprise</t>
        </is>
      </c>
    </row>
    <row r="10">
      <c r="A10" s="3" t="inlineStr">
        <is>
          <t>Multi-firma (viac právnych subjektov)?</t>
        </is>
      </c>
      <c r="B10" s="4" t="inlineStr">
        <is>
          <t>Nie</t>
        </is>
      </c>
      <c r="C10" s="2" t="inlineStr">
        <is>
          <t>Áno = +15% k licenčným nákladom</t>
        </is>
      </c>
    </row>
    <row r="11">
      <c r="A11" s="3" t="inlineStr">
        <is>
          <t>Custom moduly (0-3)</t>
        </is>
      </c>
      <c r="B11" s="4" t="n">
        <v>1</v>
      </c>
      <c r="C11" s="2" t="inlineStr">
        <is>
          <t>Počet vlastných modulov</t>
        </is>
      </c>
    </row>
    <row r="12">
      <c r="A12" s="3" t="inlineStr">
        <is>
          <t>Ročný obrat (v zvolenej mene, voľne)</t>
        </is>
      </c>
      <c r="B12" s="4" t="n">
        <v>2000000</v>
      </c>
      <c r="C12" s="2" t="inlineStr">
        <is>
          <t>Pre odhad chýb v patchworku (~1 % obratu)</t>
        </is>
      </c>
    </row>
    <row r="13">
      <c r="A13" s="3" t="inlineStr">
        <is>
          <t>Konverzný kurz EUR → CZK (1 EUR = X CZK)</t>
        </is>
      </c>
      <c r="B13" s="4" t="n">
        <v>25</v>
      </c>
      <c r="C13" s="2" t="inlineStr">
        <is>
          <t>Použité ak vyberiete CZK (default 25)</t>
        </is>
      </c>
    </row>
    <row r="16">
      <c r="A16" s="5" t="inlineStr">
        <is>
          <t>Vysvetlenie nákladových položiek</t>
        </is>
      </c>
    </row>
    <row r="17">
      <c r="A17" s="2" t="inlineStr">
        <is>
          <t>V hárkoch Patchwork / Mid-tier / Cloud / Enterprise nájdete týchto 9 položiek. Tu je čo znamenajú:</t>
        </is>
      </c>
    </row>
    <row r="19" ht="38" customHeight="1">
      <c r="A19" s="6" t="inlineStr">
        <is>
          <t>Licencie / SaaS fee (5 rokov)</t>
        </is>
      </c>
      <c r="B19" s="7" t="inlineStr">
        <is>
          <t>Náklad na samotný softvér za 5 rokov. On-prem = jednorazová licencia + ročný maintenance (15-20 % licencie). Cloud SaaS = mesačný poplatok × 60 mesiacov.</t>
        </is>
      </c>
    </row>
    <row r="20" ht="38" customHeight="1">
      <c r="A20" s="6" t="inlineStr">
        <is>
          <t>Implementácia (rok 0)</t>
        </is>
      </c>
      <c r="B20" s="7" t="inlineStr">
        <is>
          <t>Jednorazový náklad za uvedenie systému do prevádzky: konfigurácia, migrácia dát, integrácie, blueprint workshop. Cloud 4-8 týždňov, on-prem 3-12 mesiacov.</t>
        </is>
      </c>
    </row>
    <row r="21" ht="38" customHeight="1">
      <c r="A21" s="6" t="inlineStr">
        <is>
          <t>Custom moduly + integrácie</t>
        </is>
      </c>
      <c r="B21" s="7" t="inlineStr">
        <is>
          <t>Vývoj funkcionality nad rámec štandardu (napr. EDI s konkrétnym partnerom, custom report, napojenie na e-shop). Cena podľa počtu modulov × cena per modul.</t>
        </is>
      </c>
    </row>
    <row r="22" ht="38" customHeight="1">
      <c r="A22" s="6" t="inlineStr">
        <is>
          <t>IT support / champion (5 rokov)</t>
        </is>
      </c>
      <c r="B22" s="7" t="inlineStr">
        <is>
          <t>Personálne náklady na údržbu systému počas 5 rokov. On-prem typicky 0.5-1 FTE IT admin. Cloud SaaS len 0.2 FTE internal champion (vendor zvláda infraštruktúru).</t>
        </is>
      </c>
    </row>
    <row r="23" ht="38" customHeight="1">
      <c r="A23" s="6" t="inlineStr">
        <is>
          <t>Školenia + change management</t>
        </is>
      </c>
      <c r="B23" s="7" t="inlineStr">
        <is>
          <t>Náklad na zaškolenie tímu, dokumentáciu workflowov, podporu pri nasadení. Súčasť každej implementácie, väčšinou 5-15 % implementačného rozpočtu.</t>
        </is>
      </c>
    </row>
    <row r="24" ht="38" customHeight="1">
      <c r="A24" s="6" t="inlineStr">
        <is>
          <t>Upgrady (rok 2 a 4)</t>
        </is>
      </c>
      <c r="B24" s="7" t="inlineStr">
        <is>
          <t>On-prem ERP vyžaduje veľký upgrade projekt každé 2-3 roky (testovanie, migrácia, downtime). Cloud SaaS = 0 € (auto-updates inkluzívne).</t>
        </is>
      </c>
    </row>
    <row r="25" ht="38" customHeight="1">
      <c r="A25" s="6" t="inlineStr">
        <is>
          <t>Manažér času v Excel patchworku</t>
        </is>
      </c>
      <c r="B25" s="7" t="inlineStr">
        <is>
          <t>Skrytý náklad: koľko hodín ročne strávi manažér prepisovaním dát medzi Pohodou/KROSom, Excelom, e-mailom a CRM. Vypočítané z 'Manažérsky čas v patchworku' × sadzba × 5 rokov.</t>
        </is>
      </c>
    </row>
    <row r="26" ht="38" customHeight="1">
      <c r="A26" s="6" t="inlineStr">
        <is>
          <t>Chyby a re-work (% obratu)</t>
        </is>
      </c>
      <c r="B26" s="7" t="inlineStr">
        <is>
          <t>Náklad spôsobený chybnými dátami, duplicitnými faktúrami, missed follow-upmi. Patchwork ~1 % obratu, mid-tier ERP 0.3 %, cloud 0.2 %, enterprise 0.2 %.</t>
        </is>
      </c>
    </row>
    <row r="27" ht="38" customHeight="1">
      <c r="A27" s="6" t="inlineStr">
        <is>
          <t>Migrácia po 5 rokoch</t>
        </is>
      </c>
      <c r="B27" s="7" t="inlineStr">
        <is>
          <t>Ak sa po 5 rokoch musíte migrovať preč (z Pohody/KROSu do plného ERP), zaplatíte za migráciu znova. Cloud SaaS s upgrade-paths = 0 €.</t>
        </is>
      </c>
    </row>
  </sheetData>
  <mergeCells count="13">
    <mergeCell ref="B21:C21"/>
    <mergeCell ref="B24:C24"/>
    <mergeCell ref="A1:C1"/>
    <mergeCell ref="B25:C25"/>
    <mergeCell ref="B19:C19"/>
    <mergeCell ref="B20:C20"/>
    <mergeCell ref="A17:C17"/>
    <mergeCell ref="B23:C23"/>
    <mergeCell ref="B22:C22"/>
    <mergeCell ref="A3:C3"/>
    <mergeCell ref="B26:C26"/>
    <mergeCell ref="B27:C27"/>
    <mergeCell ref="A16:C16"/>
  </mergeCells>
  <dataValidations count="2">
    <dataValidation sqref="B6" showDropDown="0" showInputMessage="0" showErrorMessage="0" allowBlank="0" type="list">
      <formula1>"EUR,CZK"</formula1>
    </dataValidation>
    <dataValidation sqref="B9 B10" showDropDown="0" showInputMessage="0" showErrorMessage="0" allowBlank="0" type="list">
      <formula1>"Áno,Nie"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TCO Porovnanie 5 rokov</t>
        </is>
      </c>
    </row>
    <row r="3">
      <c r="A3" s="2" t="inlineStr">
        <is>
          <t>Vyplňte 'Vstupy' hárok. Tu sú výsledky:</t>
        </is>
      </c>
    </row>
    <row r="5">
      <c r="A5" s="8" t="inlineStr">
        <is>
          <t>Položka</t>
        </is>
      </c>
      <c r="B5" s="8" t="inlineStr">
        <is>
          <t>Patchwork (Pohoda/KROS)</t>
        </is>
      </c>
      <c r="C5" s="8" t="inlineStr">
        <is>
          <t>Mid-tier on-prem (Helios)</t>
        </is>
      </c>
      <c r="D5" s="8" t="inlineStr">
        <is>
          <t>Cloud SaaS (Logyloop)</t>
        </is>
      </c>
      <c r="E5" s="8" t="inlineStr">
        <is>
          <t>Enterprise (SAP/MS)</t>
        </is>
      </c>
    </row>
    <row r="6">
      <c r="A6" t="inlineStr">
        <is>
          <t>Licencie / SaaS fee (5 rokov)</t>
        </is>
      </c>
      <c r="B6" s="9">
        <f>Patchwork!B5</f>
        <v/>
      </c>
      <c r="C6" s="9">
        <f>'Mid-tier on-prem'!B5</f>
        <v/>
      </c>
      <c r="D6" s="9">
        <f>'Cloud SaaS'!B5</f>
        <v/>
      </c>
      <c r="E6" s="9">
        <f>Enterprise!B5</f>
        <v/>
      </c>
    </row>
    <row r="7">
      <c r="A7" t="inlineStr">
        <is>
          <t>Implementácia (rok 0)</t>
        </is>
      </c>
      <c r="B7" s="9">
        <f>Patchwork!B6</f>
        <v/>
      </c>
      <c r="C7" s="9">
        <f>'Mid-tier on-prem'!B6</f>
        <v/>
      </c>
      <c r="D7" s="9">
        <f>'Cloud SaaS'!B6</f>
        <v/>
      </c>
      <c r="E7" s="9">
        <f>Enterprise!B6</f>
        <v/>
      </c>
    </row>
    <row r="8">
      <c r="A8" t="inlineStr">
        <is>
          <t>Custom moduly + integrácie</t>
        </is>
      </c>
      <c r="B8" s="9">
        <f>Patchwork!B7</f>
        <v/>
      </c>
      <c r="C8" s="9">
        <f>'Mid-tier on-prem'!B7</f>
        <v/>
      </c>
      <c r="D8" s="9">
        <f>'Cloud SaaS'!B7</f>
        <v/>
      </c>
      <c r="E8" s="9">
        <f>Enterprise!B7</f>
        <v/>
      </c>
    </row>
    <row r="9">
      <c r="A9" t="inlineStr">
        <is>
          <t>IT support / champion (5 rokov)</t>
        </is>
      </c>
      <c r="B9" s="9">
        <f>Patchwork!B8</f>
        <v/>
      </c>
      <c r="C9" s="9">
        <f>'Mid-tier on-prem'!B8</f>
        <v/>
      </c>
      <c r="D9" s="9">
        <f>'Cloud SaaS'!B8</f>
        <v/>
      </c>
      <c r="E9" s="9">
        <f>Enterprise!B8</f>
        <v/>
      </c>
    </row>
    <row r="10">
      <c r="A10" t="inlineStr">
        <is>
          <t>Školenia + change management</t>
        </is>
      </c>
      <c r="B10" s="9">
        <f>Patchwork!B9</f>
        <v/>
      </c>
      <c r="C10" s="9">
        <f>'Mid-tier on-prem'!B9</f>
        <v/>
      </c>
      <c r="D10" s="9">
        <f>'Cloud SaaS'!B9</f>
        <v/>
      </c>
      <c r="E10" s="9">
        <f>Enterprise!B9</f>
        <v/>
      </c>
    </row>
    <row r="11">
      <c r="A11" t="inlineStr">
        <is>
          <t>Upgrady (rok 2 a 4)</t>
        </is>
      </c>
      <c r="B11" s="9">
        <f>Patchwork!B10</f>
        <v/>
      </c>
      <c r="C11" s="9">
        <f>'Mid-tier on-prem'!B10</f>
        <v/>
      </c>
      <c r="D11" s="9">
        <f>'Cloud SaaS'!B10</f>
        <v/>
      </c>
      <c r="E11" s="9">
        <f>Enterprise!B10</f>
        <v/>
      </c>
    </row>
    <row r="12">
      <c r="A12" t="inlineStr">
        <is>
          <t>Manažér času v Excel patchworku</t>
        </is>
      </c>
      <c r="B12" s="9">
        <f>Patchwork!B11</f>
        <v/>
      </c>
      <c r="C12" s="9">
        <f>'Mid-tier on-prem'!B11</f>
        <v/>
      </c>
      <c r="D12" s="9">
        <f>'Cloud SaaS'!B11</f>
        <v/>
      </c>
      <c r="E12" s="9">
        <f>Enterprise!B11</f>
        <v/>
      </c>
    </row>
    <row r="13">
      <c r="A13" t="inlineStr">
        <is>
          <t>Chyby a re-work (% obratu)</t>
        </is>
      </c>
      <c r="B13" s="9">
        <f>Patchwork!B12</f>
        <v/>
      </c>
      <c r="C13" s="9">
        <f>'Mid-tier on-prem'!B12</f>
        <v/>
      </c>
      <c r="D13" s="9">
        <f>'Cloud SaaS'!B12</f>
        <v/>
      </c>
      <c r="E13" s="9">
        <f>Enterprise!B12</f>
        <v/>
      </c>
    </row>
    <row r="14">
      <c r="A14" t="inlineStr">
        <is>
          <t>Migrácia po 5 rokoch</t>
        </is>
      </c>
      <c r="B14" s="9">
        <f>Patchwork!B13</f>
        <v/>
      </c>
      <c r="C14" s="9">
        <f>'Mid-tier on-prem'!B13</f>
        <v/>
      </c>
      <c r="D14" s="9">
        <f>'Cloud SaaS'!B13</f>
        <v/>
      </c>
      <c r="E14" s="9">
        <f>Enterprise!B13</f>
        <v/>
      </c>
    </row>
    <row r="15">
      <c r="A15" s="10" t="inlineStr">
        <is>
          <t>TCO 5 rokov</t>
        </is>
      </c>
      <c r="B15" s="11">
        <f>SUM(B6:B14)</f>
        <v/>
      </c>
      <c r="C15" s="11">
        <f>SUM(C6:C14)</f>
        <v/>
      </c>
      <c r="D15" s="11">
        <f>SUM(D6:D14)</f>
        <v/>
      </c>
      <c r="E15" s="11">
        <f>SUM(E6:E14)</f>
        <v/>
      </c>
    </row>
    <row r="16">
      <c r="A16" t="inlineStr">
        <is>
          <t>Mena</t>
        </is>
      </c>
      <c r="B16" s="12">
        <f>Vstupy!$B$6</f>
        <v/>
      </c>
      <c r="C16" s="12">
        <f>Vstupy!$B$6</f>
        <v/>
      </c>
      <c r="D16" s="12">
        <f>Vstupy!$B$6</f>
        <v/>
      </c>
      <c r="E16" s="12">
        <f>Vstupy!$B$6</f>
        <v/>
      </c>
    </row>
    <row r="18">
      <c r="A18" s="3" t="inlineStr">
        <is>
          <t>Priemerný ročný náklad</t>
        </is>
      </c>
      <c r="B18" s="13">
        <f>B15/5</f>
        <v/>
      </c>
      <c r="C18" s="13">
        <f>C15/5</f>
        <v/>
      </c>
      <c r="D18" s="13">
        <f>D15/5</f>
        <v/>
      </c>
      <c r="E18" s="13">
        <f>E15/5</f>
        <v/>
      </c>
    </row>
    <row r="19">
      <c r="A19" s="3" t="inlineStr">
        <is>
          <t>Náklad na zamestnanca/rok</t>
        </is>
      </c>
      <c r="B19" s="13">
        <f>B15/5/Vstupy!$B$5</f>
        <v/>
      </c>
      <c r="C19" s="13">
        <f>C15/5/Vstupy!$B$5</f>
        <v/>
      </c>
      <c r="D19" s="13">
        <f>D15/5/Vstupy!$B$5</f>
        <v/>
      </c>
      <c r="E19" s="13">
        <f>E15/5/Vstupy!$B$5</f>
        <v/>
      </c>
    </row>
  </sheetData>
  <mergeCells count="2">
    <mergeCell ref="A1:E1"/>
    <mergeCell ref="A3:E3"/>
  </mergeCells>
  <conditionalFormatting sqref="B15:E15">
    <cfRule type="colorScale" priority="1">
      <colorScale>
        <cfvo type="min"/>
        <cfvo type="percentile" val="50"/>
        <cfvo type="max"/>
        <color rgb="0063BE7B"/>
        <color rgb="00FFEB84"/>
        <color rgb="00F8696B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50" customWidth="1" min="3" max="3"/>
  </cols>
  <sheetData>
    <row r="1">
      <c r="A1" s="1" t="inlineStr">
        <is>
          <t>Patchwork</t>
        </is>
      </c>
    </row>
    <row r="2">
      <c r="A2" s="2" t="inlineStr">
        <is>
          <t>Firma zostane na Pohode/KROSe + Excel + ručné workarounds.</t>
        </is>
      </c>
    </row>
    <row r="4">
      <c r="A4" s="8" t="inlineStr">
        <is>
          <t>Položka</t>
        </is>
      </c>
      <c r="B4" s="8" t="inlineStr">
        <is>
          <t>Náklad za 5 rokov</t>
        </is>
      </c>
      <c r="C4" s="8" t="inlineStr">
        <is>
          <t>Vzorec / poznámka</t>
        </is>
      </c>
    </row>
    <row r="5">
      <c r="A5" t="inlineStr">
        <is>
          <t>Licencie / SaaS fee (5 rokov)</t>
        </is>
      </c>
      <c r="B5" s="9">
        <f>ROUND(IF(Vstupy!$B$6="EUR",250,6000)*5*MIN(Vstupy!$B$5/15,3)*(IF(Vstupy!$B$6="EUR",1,Vstupy!$B$13)),0)</f>
        <v/>
      </c>
      <c r="C5" s="2" t="inlineStr">
        <is>
          <t>Pohoda/KROS licencia × 5 rokov (s upgrade)</t>
        </is>
      </c>
    </row>
    <row r="6">
      <c r="A6" t="inlineStr">
        <is>
          <t>Implementácia (rok 0)</t>
        </is>
      </c>
      <c r="B6" s="9">
        <f>0</f>
        <v/>
      </c>
      <c r="C6" s="2" t="inlineStr">
        <is>
          <t>Žiadna implementácia</t>
        </is>
      </c>
    </row>
    <row r="7">
      <c r="A7" t="inlineStr">
        <is>
          <t>Custom moduly + integrácie</t>
        </is>
      </c>
      <c r="B7" s="9">
        <f>0</f>
        <v/>
      </c>
      <c r="C7" s="2" t="inlineStr">
        <is>
          <t>Žiadne custom moduly</t>
        </is>
      </c>
    </row>
    <row r="8">
      <c r="A8" t="inlineStr">
        <is>
          <t>IT support / champion (5 rokov)</t>
        </is>
      </c>
      <c r="B8" s="9">
        <f>0</f>
        <v/>
      </c>
      <c r="C8" s="2" t="inlineStr">
        <is>
          <t>Žiadny IT support</t>
        </is>
      </c>
    </row>
    <row r="9">
      <c r="A9" t="inlineStr">
        <is>
          <t>Školenia + change management</t>
        </is>
      </c>
      <c r="B9" s="9">
        <f>0</f>
        <v/>
      </c>
      <c r="C9" s="2" t="inlineStr">
        <is>
          <t>Žiadne formálne školenia</t>
        </is>
      </c>
    </row>
    <row r="10">
      <c r="A10" t="inlineStr">
        <is>
          <t>Upgrady (rok 2 a 4)</t>
        </is>
      </c>
      <c r="B10" s="9">
        <f>0</f>
        <v/>
      </c>
      <c r="C10" s="2" t="inlineStr">
        <is>
          <t>Bez upgradov</t>
        </is>
      </c>
    </row>
    <row r="11">
      <c r="A11" t="inlineStr">
        <is>
          <t>Manažér času v Excel patchworku</t>
        </is>
      </c>
      <c r="B11" s="9">
        <f>ROUND(Vstupy!$B$8*52*5*Vstupy!$B$7*MAX(Vstupy!$B$5/30,1),0)</f>
        <v/>
      </c>
      <c r="C11" s="2" t="inlineStr">
        <is>
          <t>Hod/týž × 52 × 5 rokov × sadzba × scaling</t>
        </is>
      </c>
    </row>
    <row r="12">
      <c r="A12" t="inlineStr">
        <is>
          <t>Chyby a re-work (% obratu)</t>
        </is>
      </c>
      <c r="B12" s="9">
        <f>ROUND(Vstupy!$B$12*0.01*5*(IF(Vstupy!$B$6="EUR",1,Vstupy!$B$13)),0)</f>
        <v/>
      </c>
      <c r="C12" s="2" t="inlineStr">
        <is>
          <t>~1 % obratu ako náklad chyb a re-worku</t>
        </is>
      </c>
    </row>
    <row r="13">
      <c r="A13" t="inlineStr">
        <is>
          <t>Migrácia po 5 rokoch</t>
        </is>
      </c>
      <c r="B13" s="9">
        <f>ROUND(IF(Vstupy!$B$6="EUR",4000,100000)*MIN(Vstupy!$B$5/30,3)*(IF(Vstupy!$B$6="EUR",1,Vstupy!$B$13)),0)</f>
        <v/>
      </c>
      <c r="C13" s="2" t="inlineStr">
        <is>
          <t>Migrácia po 5 rokoch</t>
        </is>
      </c>
    </row>
    <row r="14">
      <c r="A14" s="10" t="inlineStr">
        <is>
          <t>TCO 5 rokov</t>
        </is>
      </c>
      <c r="B14" s="11">
        <f>SUM(B5:B13)</f>
        <v/>
      </c>
    </row>
  </sheetData>
  <mergeCells count="2">
    <mergeCell ref="A1:C1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50" customWidth="1" min="3" max="3"/>
  </cols>
  <sheetData>
    <row r="1">
      <c r="A1" s="1" t="inlineStr">
        <is>
          <t>Mid-tier on-prem</t>
        </is>
      </c>
    </row>
    <row r="2">
      <c r="A2" s="2" t="inlineStr">
        <is>
          <t>Helios iNuvio / Money S4 / Abra G3 — on-prem mid-tier.</t>
        </is>
      </c>
    </row>
    <row r="4">
      <c r="A4" s="8" t="inlineStr">
        <is>
          <t>Položka</t>
        </is>
      </c>
      <c r="B4" s="8" t="inlineStr">
        <is>
          <t>Náklad za 5 rokov</t>
        </is>
      </c>
      <c r="C4" s="8" t="inlineStr">
        <is>
          <t>Vzorec / poznámka</t>
        </is>
      </c>
    </row>
    <row r="5">
      <c r="A5" t="inlineStr">
        <is>
          <t>Licencie / SaaS fee (5 rokov)</t>
        </is>
      </c>
      <c r="B5" s="9">
        <f>ROUND((IF(Vstupy!$B$6="EUR",16000,400000)+IF(Vstupy!$B$9="Áno",IF(Vstupy!$B$6="EUR",4000,100000),0))*MAX(Vstupy!$B$5/30,1)*(IF(Vstupy!$B$6="EUR",1,Vstupy!$B$13)),0)</f>
        <v/>
      </c>
      <c r="C5" s="2" t="inlineStr">
        <is>
          <t>Licencia + maintenance, +20 % výroba</t>
        </is>
      </c>
    </row>
    <row r="6">
      <c r="A6" t="inlineStr">
        <is>
          <t>Implementácia (rok 0)</t>
        </is>
      </c>
      <c r="B6" s="9">
        <f>ROUND(IF(Vstupy!$B$6="EUR",24000,600000)*MAX(Vstupy!$B$5/30,1)*(IF(Vstupy!$B$6="EUR",1,Vstupy!$B$13)),0)</f>
        <v/>
      </c>
      <c r="C6" s="2" t="inlineStr">
        <is>
          <t>Implementácia: scaling lineárne s headcount</t>
        </is>
      </c>
    </row>
    <row r="7">
      <c r="A7" t="inlineStr">
        <is>
          <t>Custom moduly + integrácie</t>
        </is>
      </c>
      <c r="B7" s="9">
        <f>ROUND(Vstupy!$B$11*IF(Vstupy!$B$6="EUR",8000,200000)*(IF(Vstupy!$B$6="EUR",1,Vstupy!$B$13)),0)</f>
        <v/>
      </c>
      <c r="C7" s="2" t="inlineStr">
        <is>
          <t>8 000 € / 200 k Kč per custom modul</t>
        </is>
      </c>
    </row>
    <row r="8">
      <c r="A8" t="inlineStr">
        <is>
          <t>IT support / champion (5 rokov)</t>
        </is>
      </c>
      <c r="B8" s="9">
        <f>ROUND(IF(Vstupy!$B$6="EUR",30000,750000)*5*0.5*(IF(Vstupy!$B$6="EUR",1,Vstupy!$B$13)),0)</f>
        <v/>
      </c>
      <c r="C8" s="2" t="inlineStr">
        <is>
          <t>0.5 FTE IT support × 5 rokov</t>
        </is>
      </c>
    </row>
    <row r="9">
      <c r="A9" t="inlineStr">
        <is>
          <t>Školenia + change management</t>
        </is>
      </c>
      <c r="B9" s="9">
        <f>ROUND(IF(Vstupy!$B$6="EUR",6000,150000)*MAX(Vstupy!$B$5/30,1)*(IF(Vstupy!$B$6="EUR",1,Vstupy!$B$13)),0)</f>
        <v/>
      </c>
      <c r="C9" s="2" t="inlineStr">
        <is>
          <t>Školenia + change management</t>
        </is>
      </c>
    </row>
    <row r="10">
      <c r="A10" t="inlineStr">
        <is>
          <t>Upgrady (rok 2 a 4)</t>
        </is>
      </c>
      <c r="B10" s="9">
        <f>ROUND(IF(Vstupy!$B$6="EUR",8000,200000)*(IF(Vstupy!$B$6="EUR",1,Vstupy!$B$13)),0)</f>
        <v/>
      </c>
      <c r="C10" s="2" t="inlineStr">
        <is>
          <t>Upgrady (rok 2 a 4)</t>
        </is>
      </c>
    </row>
    <row r="11">
      <c r="A11" t="inlineStr">
        <is>
          <t>Manažér času v Excel patchworku</t>
        </is>
      </c>
      <c r="B11" s="9">
        <f>ROUND(Vstupy!$B$8*52*5*Vstupy!$B$7*0.2,0)</f>
        <v/>
      </c>
      <c r="C11" s="2" t="inlineStr">
        <is>
          <t>20 % manažérskeho času zostáva (Excel ad-hoc)</t>
        </is>
      </c>
    </row>
    <row r="12">
      <c r="A12" t="inlineStr">
        <is>
          <t>Chyby a re-work (% obratu)</t>
        </is>
      </c>
      <c r="B12" s="9">
        <f>ROUND(Vstupy!$B$12*0.003*5*(IF(Vstupy!$B$6="EUR",1,Vstupy!$B$13)),0)</f>
        <v/>
      </c>
      <c r="C12" s="2" t="inlineStr">
        <is>
          <t>~0.3 % obratu (ERP redukuje, neeliminuje)</t>
        </is>
      </c>
    </row>
    <row r="13">
      <c r="A13" t="inlineStr">
        <is>
          <t>Migrácia po 5 rokoch</t>
        </is>
      </c>
      <c r="B13" s="9">
        <f>0</f>
        <v/>
      </c>
      <c r="C13" s="2" t="inlineStr">
        <is>
          <t>Žiadna ďalšia migrácia</t>
        </is>
      </c>
    </row>
    <row r="14">
      <c r="A14" s="10" t="inlineStr">
        <is>
          <t>TCO 5 rokov</t>
        </is>
      </c>
      <c r="B14" s="11">
        <f>SUM(B5:B13)</f>
        <v/>
      </c>
    </row>
  </sheetData>
  <mergeCells count="2">
    <mergeCell ref="A1:C1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50" customWidth="1" min="3" max="3"/>
  </cols>
  <sheetData>
    <row r="1">
      <c r="A1" s="1" t="inlineStr">
        <is>
          <t>Cloud SaaS</t>
        </is>
      </c>
    </row>
    <row r="2">
      <c r="A2" s="2" t="inlineStr">
        <is>
          <t>Logyloop CRM+ERP cloud-native s rýchlou implementáciou.</t>
        </is>
      </c>
    </row>
    <row r="4">
      <c r="A4" s="8" t="inlineStr">
        <is>
          <t>Položka</t>
        </is>
      </c>
      <c r="B4" s="8" t="inlineStr">
        <is>
          <t>Náklad za 5 rokov</t>
        </is>
      </c>
      <c r="C4" s="8" t="inlineStr">
        <is>
          <t>Vzorec / poznámka</t>
        </is>
      </c>
    </row>
    <row r="5">
      <c r="A5" t="inlineStr">
        <is>
          <t>Licencie / SaaS fee (5 rokov)</t>
        </is>
      </c>
      <c r="B5" s="9">
        <f>ROUND(IF(Vstupy!$B$6="EUR",600,15000)*12*5*MAX(Vstupy!$B$5/50,0.5)*(1+IF(Vstupy!$B$10="Áno",0.15,0))*(IF(Vstupy!$B$6="EUR",1,Vstupy!$B$13)),0)</f>
        <v/>
      </c>
      <c r="C5" s="2" t="inlineStr">
        <is>
          <t>SaaS fee × 60 mesiacov, +15 % multi-firma</t>
        </is>
      </c>
    </row>
    <row r="6">
      <c r="A6" t="inlineStr">
        <is>
          <t>Implementácia (rok 0)</t>
        </is>
      </c>
      <c r="B6" s="9">
        <f>ROUND(IF(Vstupy!$B$6="EUR",3200,80000)*MAX(Vstupy!$B$5/30,0.5)*(IF(Vstupy!$B$6="EUR",1,Vstupy!$B$13)),0)</f>
        <v/>
      </c>
      <c r="C6" s="2" t="inlineStr">
        <is>
          <t>Cloud rapid deployment 4-8 týždňov</t>
        </is>
      </c>
    </row>
    <row r="7">
      <c r="A7" t="inlineStr">
        <is>
          <t>Custom moduly + integrácie</t>
        </is>
      </c>
      <c r="B7" s="9">
        <f>ROUND(Vstupy!$B$11*IF(Vstupy!$B$6="EUR",4000,100000)*(IF(Vstupy!$B$6="EUR",1,Vstupy!$B$13)),0)</f>
        <v/>
      </c>
      <c r="C7" s="2" t="inlineStr">
        <is>
          <t>4 000 € / 100 k Kč per modul (lacnejšie než on-prem)</t>
        </is>
      </c>
    </row>
    <row r="8">
      <c r="A8" t="inlineStr">
        <is>
          <t>IT support / champion (5 rokov)</t>
        </is>
      </c>
      <c r="B8" s="9">
        <f>ROUND(IF(Vstupy!$B$6="EUR",30000,750000)*5*0.2*(IF(Vstupy!$B$6="EUR",1,Vstupy!$B$13)),0)</f>
        <v/>
      </c>
      <c r="C8" s="2" t="inlineStr">
        <is>
          <t>0.2 FTE internal champion × 5 rokov</t>
        </is>
      </c>
    </row>
    <row r="9">
      <c r="A9" t="inlineStr">
        <is>
          <t>Školenia + change management</t>
        </is>
      </c>
      <c r="B9" s="9">
        <f>ROUND(IF(Vstupy!$B$6="EUR",2000,50000)*MAX(Vstupy!$B$5/30,1)*(IF(Vstupy!$B$6="EUR",1,Vstupy!$B$13)),0)</f>
        <v/>
      </c>
      <c r="C9" s="2" t="inlineStr">
        <is>
          <t>Školenia (cloud má lepšie self-onboarding)</t>
        </is>
      </c>
    </row>
    <row r="10">
      <c r="A10" t="inlineStr">
        <is>
          <t>Upgrady (rok 2 a 4)</t>
        </is>
      </c>
      <c r="B10" s="9">
        <f>0</f>
        <v/>
      </c>
      <c r="C10" s="2" t="inlineStr">
        <is>
          <t>Auto-updates inkluzívne v SaaS</t>
        </is>
      </c>
    </row>
    <row r="11">
      <c r="A11" t="inlineStr">
        <is>
          <t>Manažér času v Excel patchworku</t>
        </is>
      </c>
      <c r="B11" s="9">
        <f>ROUND(Vstupy!$B$8*52*5*Vstupy!$B$7*0.05,0)</f>
        <v/>
      </c>
      <c r="C11" s="2" t="inlineStr">
        <is>
          <t>5 % manažérskeho času (Excel ad-hoc)</t>
        </is>
      </c>
    </row>
    <row r="12">
      <c r="A12" t="inlineStr">
        <is>
          <t>Chyby a re-work (% obratu)</t>
        </is>
      </c>
      <c r="B12" s="9">
        <f>ROUND(Vstupy!$B$12*0.002*5*(IF(Vstupy!$B$6="EUR",1,Vstupy!$B$13)),0)</f>
        <v/>
      </c>
      <c r="C12" s="2" t="inlineStr">
        <is>
          <t>~0.2 % obratu (cloud má lepšie validation)</t>
        </is>
      </c>
    </row>
    <row r="13">
      <c r="A13" t="inlineStr">
        <is>
          <t>Migrácia po 5 rokoch</t>
        </is>
      </c>
      <c r="B13" s="9">
        <f>0</f>
        <v/>
      </c>
      <c r="C13" s="2" t="inlineStr">
        <is>
          <t>Žiadna migrácia (auto-upgrades)</t>
        </is>
      </c>
    </row>
    <row r="14">
      <c r="A14" s="10" t="inlineStr">
        <is>
          <t>TCO 5 rokov</t>
        </is>
      </c>
      <c r="B14" s="11">
        <f>SUM(B5:B13)</f>
        <v/>
      </c>
    </row>
  </sheetData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50" customWidth="1" min="3" max="3"/>
  </cols>
  <sheetData>
    <row r="1">
      <c r="A1" s="1" t="inlineStr">
        <is>
          <t>Enterprise</t>
        </is>
      </c>
    </row>
    <row r="2">
      <c r="A2" s="2" t="inlineStr">
        <is>
          <t>SAP Business One / Microsoft Dynamics 365 BC — enterprise tier.</t>
        </is>
      </c>
    </row>
    <row r="4">
      <c r="A4" s="8" t="inlineStr">
        <is>
          <t>Položka</t>
        </is>
      </c>
      <c r="B4" s="8" t="inlineStr">
        <is>
          <t>Náklad za 5 rokov</t>
        </is>
      </c>
      <c r="C4" s="8" t="inlineStr">
        <is>
          <t>Vzorec / poznámka</t>
        </is>
      </c>
    </row>
    <row r="5">
      <c r="A5" t="inlineStr">
        <is>
          <t>Licencie / SaaS fee (5 rokov)</t>
        </is>
      </c>
      <c r="B5" s="9">
        <f>ROUND((IF(Vstupy!$B$6="EUR",100000,2500000)+IF(Vstupy!$B$9="Áno",IF(Vstupy!$B$6="EUR",20000,500000),0))*MAX(Vstupy!$B$5/100,1)*(IF(Vstupy!$B$6="EUR",1,Vstupy!$B$13)),0)</f>
        <v/>
      </c>
      <c r="C5" s="2" t="inlineStr">
        <is>
          <t>Licencia + maintenance enterprise tier</t>
        </is>
      </c>
    </row>
    <row r="6">
      <c r="A6" t="inlineStr">
        <is>
          <t>Implementácia (rok 0)</t>
        </is>
      </c>
      <c r="B6" s="9">
        <f>ROUND(IF(Vstupy!$B$6="EUR",48000,1200000)*MAX(Vstupy!$B$5/100,1)*(IF(Vstupy!$B$6="EUR",1,Vstupy!$B$13)),0)</f>
        <v/>
      </c>
      <c r="C6" s="2" t="inlineStr">
        <is>
          <t>Implementácia 6-18 mesiacov s konzultantmi</t>
        </is>
      </c>
    </row>
    <row r="7">
      <c r="A7" t="inlineStr">
        <is>
          <t>Custom moduly + integrácie</t>
        </is>
      </c>
      <c r="B7" s="9">
        <f>ROUND(Vstupy!$B$11*IF(Vstupy!$B$6="EUR",20000,500000)*(IF(Vstupy!$B$6="EUR",1,Vstupy!$B$13)),0)</f>
        <v/>
      </c>
      <c r="C7" s="2" t="inlineStr">
        <is>
          <t>Enterprise consultanti — drahé custom</t>
        </is>
      </c>
    </row>
    <row r="8">
      <c r="A8" t="inlineStr">
        <is>
          <t>IT support / champion (5 rokov)</t>
        </is>
      </c>
      <c r="B8" s="9">
        <f>ROUND(IF(Vstupy!$B$6="EUR",30000,750000)*5*1*(IF(Vstupy!$B$6="EUR",1,Vstupy!$B$13)),0)</f>
        <v/>
      </c>
      <c r="C8" s="2" t="inlineStr">
        <is>
          <t>1 FTE IT admin × 5 rokov</t>
        </is>
      </c>
    </row>
    <row r="9">
      <c r="A9" t="inlineStr">
        <is>
          <t>Školenia + change management</t>
        </is>
      </c>
      <c r="B9" s="9">
        <f>ROUND(IF(Vstupy!$B$6="EUR",10000,250000)*MAX(Vstupy!$B$5/100,1)*(IF(Vstupy!$B$6="EUR",1,Vstupy!$B$13)),0)</f>
        <v/>
      </c>
      <c r="C9" s="2" t="inlineStr">
        <is>
          <t>Školenia, change management</t>
        </is>
      </c>
    </row>
    <row r="10">
      <c r="A10" t="inlineStr">
        <is>
          <t>Upgrady (rok 2 a 4)</t>
        </is>
      </c>
      <c r="B10" s="9">
        <f>ROUND(IF(Vstupy!$B$6="EUR",16000,400000)*(IF(Vstupy!$B$6="EUR",1,Vstupy!$B$13)),0)</f>
        <v/>
      </c>
      <c r="C10" s="2" t="inlineStr">
        <is>
          <t>Upgrady (rok 2 a 4) — enterprise migrácie</t>
        </is>
      </c>
    </row>
    <row r="11">
      <c r="A11" t="inlineStr">
        <is>
          <t>Manažér času v Excel patchworku</t>
        </is>
      </c>
      <c r="B11" s="9">
        <f>ROUND(Vstupy!$B$8*52*5*Vstupy!$B$7*0.05,0)</f>
        <v/>
      </c>
      <c r="C11" s="2" t="inlineStr">
        <is>
          <t>5 % manažérskeho času</t>
        </is>
      </c>
    </row>
    <row r="12">
      <c r="A12" t="inlineStr">
        <is>
          <t>Chyby a re-work (% obratu)</t>
        </is>
      </c>
      <c r="B12" s="9">
        <f>ROUND(Vstupy!$B$12*0.002*5*(IF(Vstupy!$B$6="EUR",1,Vstupy!$B$13)),0)</f>
        <v/>
      </c>
      <c r="C12" s="2" t="inlineStr">
        <is>
          <t>~0.2 % obratu</t>
        </is>
      </c>
    </row>
    <row r="13">
      <c r="A13" t="inlineStr">
        <is>
          <t>Migrácia po 5 rokoch</t>
        </is>
      </c>
      <c r="B13" s="9">
        <f>0</f>
        <v/>
      </c>
      <c r="C13" s="2" t="inlineStr">
        <is>
          <t>Žiadna migrácia v 5-ročnom horizonte</t>
        </is>
      </c>
    </row>
    <row r="14">
      <c r="A14" s="10" t="inlineStr">
        <is>
          <t>TCO 5 rokov</t>
        </is>
      </c>
      <c r="B14" s="11">
        <f>SUM(B5:B13)</f>
        <v/>
      </c>
    </row>
  </sheetData>
  <mergeCells count="2">
    <mergeCell ref="A1:C1"/>
    <mergeCell ref="A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4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Metodológia a predpoklady</t>
        </is>
      </c>
    </row>
    <row r="2">
      <c r="A2" t="inlineStr"/>
    </row>
    <row r="3">
      <c r="A3" t="inlineStr">
        <is>
          <t>Tento model je vyrobený na základe 80+ ERP implementácií v ČR/SR firmách s 10–500 zamestnancami.</t>
        </is>
      </c>
    </row>
    <row r="4">
      <c r="A4" t="inlineStr"/>
    </row>
    <row r="5">
      <c r="A5" t="inlineStr">
        <is>
          <t>PATCHWORK (Pohoda/KROS + Excel + ručne)</t>
        </is>
      </c>
    </row>
    <row r="6">
      <c r="A6" t="inlineStr">
        <is>
          <t>• Pohoda/KROS licencia: ~250 €/rok per inštanciu, scaling pri &gt;15 zamestnancoch</t>
        </is>
      </c>
    </row>
    <row r="7">
      <c r="A7" t="inlineStr">
        <is>
          <t>• Manažér času: 4 hod/týždeň priemer, škálovaný podľa headcount</t>
        </is>
      </c>
    </row>
    <row r="8">
      <c r="A8" t="inlineStr">
        <is>
          <t>• Chyby a re-work: ~1 % obratu ročne</t>
        </is>
      </c>
    </row>
    <row r="9">
      <c r="A9" t="inlineStr">
        <is>
          <t>• Migrácia po 5 rokoch: zaplatíte vždy keď konečne prejdete na ERP</t>
        </is>
      </c>
    </row>
    <row r="10">
      <c r="A10" t="inlineStr"/>
    </row>
    <row r="11">
      <c r="A11" t="inlineStr">
        <is>
          <t>MID-TIER ON-PREM (Helios iNuvio, Money S4, Abra G3)</t>
        </is>
      </c>
    </row>
    <row r="12">
      <c r="A12" t="inlineStr">
        <is>
          <t>• Licencia: jednorazová ~16 000 €, +20 % výroba/MRP</t>
        </is>
      </c>
    </row>
    <row r="13">
      <c r="A13" t="inlineStr">
        <is>
          <t>• Implementácia: 24 000 € základ, lineárne scaling s headcount/30</t>
        </is>
      </c>
    </row>
    <row r="14">
      <c r="A14" t="inlineStr">
        <is>
          <t>• IT support: 0.5 FTE × 5 rokov × štandardná IT sadzba</t>
        </is>
      </c>
    </row>
    <row r="15">
      <c r="A15" t="inlineStr">
        <is>
          <t>• Custom moduly: ~8 000 € per modul (lokálni partneri)</t>
        </is>
      </c>
    </row>
    <row r="16">
      <c r="A16" t="inlineStr">
        <is>
          <t>• Chyby: 0.3 % obratu</t>
        </is>
      </c>
    </row>
    <row r="17">
      <c r="A17" t="inlineStr"/>
    </row>
    <row r="18">
      <c r="A18" t="inlineStr">
        <is>
          <t>CLOUD SAAS (Logyloop, NetSuite, Money S4 SaaS)</t>
        </is>
      </c>
    </row>
    <row r="19">
      <c r="A19" t="inlineStr">
        <is>
          <t>• SaaS fee: 600 €/mes základ (Logyloop), škálovaný headcount/50</t>
        </is>
      </c>
    </row>
    <row r="20">
      <c r="A20" t="inlineStr">
        <is>
          <t>• Implementácia: 3 200 € (rapid deployment, 4-8 týždňov)</t>
        </is>
      </c>
    </row>
    <row r="21">
      <c r="A21" t="inlineStr">
        <is>
          <t>• Multi-firma + 15 %</t>
        </is>
      </c>
    </row>
    <row r="22">
      <c r="A22" t="inlineStr">
        <is>
          <t>• Internal champion: 0.2 FTE × 5 rokov</t>
        </is>
      </c>
    </row>
    <row r="23">
      <c r="A23" t="inlineStr">
        <is>
          <t>• Auto-updates inkluzívne</t>
        </is>
      </c>
    </row>
    <row r="24">
      <c r="A24" t="inlineStr">
        <is>
          <t>• Chyby: 0.2 % obratu</t>
        </is>
      </c>
    </row>
    <row r="25">
      <c r="A25" t="inlineStr"/>
    </row>
    <row r="26">
      <c r="A26" t="inlineStr">
        <is>
          <t>ENTERPRISE (SAP Business One, MS Dynamics 365 BC)</t>
        </is>
      </c>
    </row>
    <row r="27">
      <c r="A27" t="inlineStr">
        <is>
          <t>• Licencia: 100 000 €+ pre 100-headcount, +20 % výroba</t>
        </is>
      </c>
    </row>
    <row r="28">
      <c r="A28" t="inlineStr">
        <is>
          <t>• Implementácia: 48 000 € základ, drahé konzultanty</t>
        </is>
      </c>
    </row>
    <row r="29">
      <c r="A29" t="inlineStr">
        <is>
          <t>• IT support: 1 FTE × 5 rokov</t>
        </is>
      </c>
    </row>
    <row r="30">
      <c r="A30" t="inlineStr">
        <is>
          <t>• Custom: ~20 000 €/modul</t>
        </is>
      </c>
    </row>
    <row r="31">
      <c r="A31" t="inlineStr">
        <is>
          <t>• Vendor lock-in: drahá exit migrácia (nie zahrnuté)</t>
        </is>
      </c>
    </row>
    <row r="32">
      <c r="A32" t="inlineStr"/>
    </row>
    <row r="33">
      <c r="A33" s="14" t="inlineStr">
        <is>
          <t>POZNÁMKY</t>
        </is>
      </c>
    </row>
    <row r="34">
      <c r="A34" t="inlineStr">
        <is>
          <t>• Reálne priemery z 80+ implementácií — NIE oficiálny pricelist.</t>
        </is>
      </c>
    </row>
    <row r="35">
      <c r="A35" t="inlineStr">
        <is>
          <t>• Multi-currency: kalkulácia v EUR, prepočet × KURZ ak vyberiete CZK.</t>
        </is>
      </c>
    </row>
    <row r="36">
      <c r="A36" t="inlineStr">
        <is>
          <t>• Posledných 24 mesiacov vidno posun k cloud-first pre firmy do 300 zam.</t>
        </is>
      </c>
    </row>
    <row r="37">
      <c r="A37" t="inlineStr"/>
    </row>
    <row r="38">
      <c r="A38" s="14" t="inlineStr">
        <is>
          <t>KONZULTÁCIA</t>
        </is>
      </c>
    </row>
    <row r="39">
      <c r="A39" t="inlineStr">
        <is>
          <t>Chcete personalizovaný TCO odhad? Napíšte na info@logyloop.com</t>
        </is>
      </c>
    </row>
    <row r="40">
      <c r="A40" t="inlineStr">
        <is>
          <t>Cez: https://logyloop.com/kontakt</t>
        </is>
      </c>
    </row>
    <row r="41">
      <c r="A41" t="inlineStr">
        <is>
          <t>Nezáväzný 45-min audit zdarma — prejdeme váš current state.</t>
        </is>
      </c>
    </row>
    <row r="42">
      <c r="A42" t="inlineStr"/>
    </row>
    <row r="43">
      <c r="A43" t="inlineStr">
        <is>
          <t>© 2026 Logyloop s.r.o. | https://logyloop.com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2026-05-10T07:49:58Z</dcterms:created>
  <dcterms:modified xmlns:dcterms="http://purl.org/dc/terms/" xmlns:xsi="http://www.w3.org/2001/XMLSchema-instance" xsi:type="dcterms:W3CDTF">2026-05-10T07:49:58Z</dcterms:modified>
</cp:coreProperties>
</file>